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0" yWindow="0" windowWidth="25600" windowHeight="13960" tabRatio="500"/>
  </bookViews>
  <sheets>
    <sheet name="Main budget" sheetId="1" r:id="rId1"/>
  </sheets>
  <definedNames>
    <definedName name="BirdDiscount">'Main budget'!$R$9</definedName>
    <definedName name="BISStaff">'Main budget'!$R$5</definedName>
    <definedName name="Buffer">'Main budget'!$R$21</definedName>
    <definedName name="CostBusJourney">'Main budget'!$R$24</definedName>
    <definedName name="NonMemberPremium">'Main budget'!$R$11</definedName>
    <definedName name="NumAttendees">'Main budget'!$R$3</definedName>
    <definedName name="NumHelpers">'Main budget'!$R$18</definedName>
    <definedName name="NumSessions">'Main budget'!$R$4</definedName>
    <definedName name="PercentBirds">'Main budget'!$R$14</definedName>
    <definedName name="PercentNonMembers">'Main budget'!$R$15</definedName>
    <definedName name="PresoDiscount">'Main budget'!$R$10</definedName>
    <definedName name="TicketPrice">'Main budget'!$R$8</definedName>
    <definedName name="TotBirdTickets">'Main budget'!$K$7</definedName>
    <definedName name="TotFixedCosts">'Main budget'!$G$20</definedName>
    <definedName name="TotVariableCosts">'Main budget'!$C$20</definedName>
    <definedName name="VATRate">'Main budget'!$R$19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  <c r="D24" i="1"/>
  <c r="D25" i="1"/>
  <c r="D22" i="1"/>
  <c r="D15" i="1"/>
  <c r="D16" i="1"/>
  <c r="D17" i="1"/>
  <c r="R20" i="1"/>
  <c r="C6" i="1"/>
  <c r="D9" i="1"/>
  <c r="D10" i="1"/>
  <c r="D11" i="1"/>
  <c r="D14" i="1"/>
  <c r="D6" i="1"/>
  <c r="P7" i="1"/>
  <c r="P8" i="1"/>
  <c r="P9" i="1"/>
  <c r="P10" i="1"/>
  <c r="P11" i="1"/>
  <c r="P12" i="1"/>
  <c r="P13" i="1"/>
  <c r="P14" i="1"/>
  <c r="P15" i="1"/>
  <c r="P16" i="1"/>
  <c r="P17" i="1"/>
  <c r="P18" i="1"/>
  <c r="P6" i="1"/>
  <c r="R23" i="1"/>
  <c r="H8" i="1"/>
  <c r="H9" i="1"/>
  <c r="H10" i="1"/>
  <c r="H11" i="1"/>
  <c r="H12" i="1"/>
  <c r="H13" i="1"/>
  <c r="H14" i="1"/>
  <c r="H15" i="1"/>
  <c r="H16" i="1"/>
  <c r="H6" i="1"/>
  <c r="P20" i="1"/>
  <c r="K6" i="1"/>
  <c r="L6" i="1"/>
  <c r="K7" i="1"/>
  <c r="L7" i="1"/>
  <c r="K8" i="1"/>
  <c r="L8" i="1"/>
  <c r="L20" i="1"/>
  <c r="P29" i="1"/>
  <c r="H7" i="1"/>
  <c r="D26" i="1"/>
  <c r="H30" i="1"/>
  <c r="K22" i="1"/>
  <c r="L22" i="1"/>
  <c r="L24" i="1"/>
  <c r="P30" i="1"/>
  <c r="K20" i="1"/>
  <c r="O20" i="1"/>
  <c r="O29" i="1"/>
  <c r="C26" i="1"/>
  <c r="G30" i="1"/>
  <c r="K24" i="1"/>
  <c r="O30" i="1"/>
  <c r="S11" i="1"/>
  <c r="S8" i="1"/>
  <c r="G20" i="1"/>
  <c r="H17" i="1"/>
  <c r="H20" i="1"/>
  <c r="D8" i="1"/>
  <c r="D7" i="1"/>
  <c r="D12" i="1"/>
  <c r="C20" i="1"/>
  <c r="G29" i="1"/>
  <c r="O32" i="1"/>
  <c r="O33" i="1"/>
  <c r="D13" i="1"/>
  <c r="D20" i="1"/>
  <c r="H29" i="1"/>
  <c r="P32" i="1"/>
  <c r="P33" i="1"/>
</calcChain>
</file>

<file path=xl/sharedStrings.xml><?xml version="1.0" encoding="utf-8"?>
<sst xmlns="http://schemas.openxmlformats.org/spreadsheetml/2006/main" count="100" uniqueCount="61">
  <si>
    <t>Income</t>
  </si>
  <si>
    <t>VARIABLE SETTINGS</t>
  </si>
  <si>
    <t>COSTS</t>
  </si>
  <si>
    <t>Cleaning</t>
  </si>
  <si>
    <t>Photographer</t>
  </si>
  <si>
    <t>Printing</t>
  </si>
  <si>
    <t>INCOME</t>
  </si>
  <si>
    <t>GENERAL</t>
  </si>
  <si>
    <t># of reg. attendees</t>
  </si>
  <si>
    <t>VARIABLE COSTS</t>
  </si>
  <si>
    <t>FIXED COSTS</t>
  </si>
  <si>
    <t>VARIABLE INCOME</t>
  </si>
  <si>
    <t>FIXED INCOME</t>
  </si>
  <si>
    <t># of presenters</t>
  </si>
  <si>
    <t>Excl. VAT</t>
  </si>
  <si>
    <t>Incl. VAT</t>
  </si>
  <si>
    <t>Transport</t>
  </si>
  <si>
    <t>Keynote speaker</t>
  </si>
  <si>
    <t>Full price tickets</t>
  </si>
  <si>
    <t># of pre-conference</t>
  </si>
  <si>
    <t>Tea/Coffee</t>
  </si>
  <si>
    <t>Presenter tickets</t>
  </si>
  <si>
    <t>TICKET PRICES</t>
  </si>
  <si>
    <t>Lunch</t>
  </si>
  <si>
    <t>Full price</t>
  </si>
  <si>
    <t>Lanyard/Badge</t>
  </si>
  <si>
    <t>Presenter</t>
  </si>
  <si>
    <t>Pre-conference tix</t>
  </si>
  <si>
    <t>Conference bag</t>
  </si>
  <si>
    <t>Staff overtime</t>
  </si>
  <si>
    <t>MISC.</t>
  </si>
  <si>
    <t>Helpers</t>
  </si>
  <si>
    <t>VAT rate</t>
  </si>
  <si>
    <t>Total variable costs</t>
  </si>
  <si>
    <t>Total fixed costs</t>
  </si>
  <si>
    <t>Total variable inc.</t>
  </si>
  <si>
    <t>Total fixed inc.</t>
  </si>
  <si>
    <t># of bus journeys</t>
  </si>
  <si>
    <t>Buffer</t>
  </si>
  <si>
    <t>Pre-con lunch</t>
  </si>
  <si>
    <t>Pre-con transport</t>
  </si>
  <si>
    <t>Pre-con dinner</t>
  </si>
  <si>
    <t>Total pre-con</t>
  </si>
  <si>
    <t>Pre-con tea/coffee</t>
  </si>
  <si>
    <t>Bodies on site</t>
  </si>
  <si>
    <t>TOTAL COSTS</t>
  </si>
  <si>
    <t>TOTAL INCOME</t>
  </si>
  <si>
    <t>Reg. Conference</t>
  </si>
  <si>
    <t>Reg.Conference</t>
  </si>
  <si>
    <t>Pre Conference</t>
  </si>
  <si>
    <t>Incl. VAT - only for information</t>
  </si>
  <si>
    <t>BALANCE</t>
  </si>
  <si>
    <t>WITH PRE CON</t>
  </si>
  <si>
    <t>Free tickets</t>
  </si>
  <si>
    <t>T-shirts</t>
  </si>
  <si>
    <t>Freebie</t>
  </si>
  <si>
    <t>Cost of bus journey</t>
  </si>
  <si>
    <t>Software</t>
  </si>
  <si>
    <t>Expense</t>
  </si>
  <si>
    <t>Reduced tickets</t>
  </si>
  <si>
    <t># Reduced tickets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</si>
</sst>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€ &quot;#,##0.00"/>
    <numFmt numFmtId="166" formatCode="&quot;€&quot;#,##0.000"/>
    <numFmt numFmtId="167" formatCode="&quot;€&quot;#,##0.00"/>
    <numFmt numFmtId="168" formatCode="&quot;€&quot;#,##0"/>
    <numFmt numFmtId="169" formatCode="&quot;€&quot;#,##0.0"/>
  </numFmts>
  <fonts count="8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0"/>
      <color rgb="FFFFFFFF"/>
      <name val="Arial"/>
    </font>
    <font>
      <b/>
      <i/>
      <sz val="10"/>
      <color rgb="FF666666"/>
      <name val="Arial"/>
    </font>
    <font>
      <i/>
      <sz val="10"/>
      <color rgb="FF666666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4A86E8"/>
        <bgColor rgb="FF4A86E8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ashed">
        <color rgb="FF000000"/>
      </bottom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/>
      <bottom/>
      <diagonal/>
    </border>
    <border>
      <left/>
      <right/>
      <top style="dashed">
        <color rgb="FF000000"/>
      </top>
      <bottom/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3" borderId="8" xfId="0" applyFont="1" applyFill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4" borderId="2" xfId="0" applyFont="1" applyFill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166" fontId="1" fillId="0" borderId="3" xfId="0" applyNumberFormat="1" applyFont="1" applyBorder="1" applyAlignment="1">
      <alignment wrapText="1"/>
    </xf>
    <xf numFmtId="0" fontId="1" fillId="3" borderId="2" xfId="0" applyFont="1" applyFill="1" applyBorder="1" applyAlignment="1">
      <alignment horizontal="right" wrapText="1"/>
    </xf>
    <xf numFmtId="164" fontId="3" fillId="5" borderId="2" xfId="0" applyNumberFormat="1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164" fontId="1" fillId="0" borderId="3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9" xfId="0" applyNumberFormat="1" applyFont="1" applyBorder="1" applyAlignment="1">
      <alignment wrapText="1"/>
    </xf>
    <xf numFmtId="0" fontId="1" fillId="0" borderId="9" xfId="0" applyFont="1" applyBorder="1" applyAlignment="1">
      <alignment wrapText="1"/>
    </xf>
    <xf numFmtId="9" fontId="1" fillId="0" borderId="2" xfId="0" applyNumberFormat="1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8" fontId="1" fillId="0" borderId="5" xfId="0" applyNumberFormat="1" applyFont="1" applyBorder="1" applyAlignment="1">
      <alignment wrapText="1"/>
    </xf>
    <xf numFmtId="168" fontId="1" fillId="0" borderId="6" xfId="0" applyNumberFormat="1" applyFont="1" applyBorder="1" applyAlignment="1">
      <alignment wrapText="1"/>
    </xf>
    <xf numFmtId="167" fontId="1" fillId="0" borderId="5" xfId="0" applyNumberFormat="1" applyFont="1" applyBorder="1" applyAlignment="1">
      <alignment wrapText="1"/>
    </xf>
    <xf numFmtId="169" fontId="1" fillId="0" borderId="5" xfId="0" applyNumberFormat="1" applyFont="1" applyBorder="1" applyAlignment="1">
      <alignment wrapText="1"/>
    </xf>
    <xf numFmtId="0" fontId="2" fillId="6" borderId="10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0" fontId="2" fillId="6" borderId="9" xfId="0" applyFont="1" applyFill="1" applyBorder="1" applyAlignment="1">
      <alignment horizontal="left" wrapText="1"/>
    </xf>
    <xf numFmtId="0" fontId="2" fillId="7" borderId="10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0" fontId="2" fillId="7" borderId="9" xfId="0" applyFont="1" applyFill="1" applyBorder="1" applyAlignment="1">
      <alignment wrapText="1"/>
    </xf>
    <xf numFmtId="0" fontId="1" fillId="6" borderId="11" xfId="0" applyFont="1" applyFill="1" applyBorder="1" applyAlignment="1">
      <alignment wrapText="1"/>
    </xf>
    <xf numFmtId="0" fontId="1" fillId="6" borderId="12" xfId="0" applyFont="1" applyFill="1" applyBorder="1" applyAlignment="1">
      <alignment horizontal="right" wrapText="1"/>
    </xf>
    <xf numFmtId="0" fontId="1" fillId="6" borderId="12" xfId="0" applyFont="1" applyFill="1" applyBorder="1" applyAlignment="1">
      <alignment horizontal="right" wrapText="1"/>
    </xf>
    <xf numFmtId="164" fontId="1" fillId="6" borderId="12" xfId="0" applyNumberFormat="1" applyFont="1" applyFill="1" applyBorder="1" applyAlignment="1">
      <alignment horizontal="left" wrapText="1"/>
    </xf>
    <xf numFmtId="164" fontId="1" fillId="6" borderId="13" xfId="0" applyNumberFormat="1" applyFont="1" applyFill="1" applyBorder="1" applyAlignment="1">
      <alignment horizontal="left" wrapText="1"/>
    </xf>
    <xf numFmtId="0" fontId="1" fillId="7" borderId="4" xfId="0" applyFont="1" applyFill="1" applyBorder="1" applyAlignment="1">
      <alignment wrapText="1"/>
    </xf>
    <xf numFmtId="0" fontId="1" fillId="7" borderId="5" xfId="0" applyFont="1" applyFill="1" applyBorder="1" applyAlignment="1">
      <alignment horizontal="right" wrapText="1"/>
    </xf>
    <xf numFmtId="0" fontId="1" fillId="7" borderId="12" xfId="0" applyFont="1" applyFill="1" applyBorder="1" applyAlignment="1">
      <alignment horizontal="right" wrapText="1"/>
    </xf>
    <xf numFmtId="164" fontId="1" fillId="7" borderId="12" xfId="0" applyNumberFormat="1" applyFont="1" applyFill="1" applyBorder="1" applyAlignment="1">
      <alignment wrapText="1"/>
    </xf>
    <xf numFmtId="164" fontId="1" fillId="7" borderId="13" xfId="0" applyNumberFormat="1" applyFont="1" applyFill="1" applyBorder="1" applyAlignment="1">
      <alignment wrapText="1"/>
    </xf>
    <xf numFmtId="166" fontId="1" fillId="6" borderId="12" xfId="0" applyNumberFormat="1" applyFont="1" applyFill="1" applyBorder="1" applyAlignment="1">
      <alignment horizontal="left" wrapText="1"/>
    </xf>
    <xf numFmtId="0" fontId="1" fillId="7" borderId="10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167" fontId="1" fillId="7" borderId="12" xfId="0" applyNumberFormat="1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8" borderId="15" xfId="0" applyFont="1" applyFill="1" applyBorder="1" applyAlignment="1">
      <alignment horizontal="right" wrapText="1"/>
    </xf>
    <xf numFmtId="164" fontId="1" fillId="0" borderId="16" xfId="0" applyNumberFormat="1" applyFont="1" applyBorder="1" applyAlignment="1">
      <alignment wrapText="1"/>
    </xf>
    <xf numFmtId="164" fontId="5" fillId="9" borderId="17" xfId="0" applyNumberFormat="1" applyFont="1" applyFill="1" applyBorder="1" applyAlignment="1">
      <alignment wrapText="1"/>
    </xf>
    <xf numFmtId="0" fontId="2" fillId="8" borderId="2" xfId="0" applyFont="1" applyFill="1" applyBorder="1" applyAlignment="1">
      <alignment horizontal="right" wrapText="1"/>
    </xf>
    <xf numFmtId="164" fontId="1" fillId="8" borderId="18" xfId="0" applyNumberFormat="1" applyFont="1" applyFill="1" applyBorder="1" applyAlignment="1">
      <alignment wrapText="1"/>
    </xf>
    <xf numFmtId="164" fontId="5" fillId="9" borderId="2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0" fillId="0" borderId="0" xfId="0"/>
    <xf numFmtId="0" fontId="2" fillId="2" borderId="8" xfId="0" applyFont="1" applyFill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8" xfId="0" applyFont="1" applyBorder="1" applyAlignment="1">
      <alignment wrapText="1"/>
    </xf>
    <xf numFmtId="164" fontId="0" fillId="0" borderId="2" xfId="0" applyNumberFormat="1" applyFont="1" applyFill="1" applyBorder="1" applyAlignment="1">
      <alignment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3">
    <dxf>
      <fill>
        <patternFill patternType="solid">
          <fgColor rgb="FFFFE599"/>
          <bgColor rgb="FFFFE599"/>
        </patternFill>
      </fill>
      <alignment wrapText="1"/>
      <border>
        <left/>
        <right/>
        <top/>
        <bottom/>
      </border>
    </dxf>
    <dxf>
      <fill>
        <patternFill patternType="solid">
          <fgColor rgb="FFE06666"/>
          <bgColor rgb="FFE06666"/>
        </patternFill>
      </fill>
      <alignment wrapText="1"/>
      <border>
        <left/>
        <right/>
        <top/>
        <bottom/>
      </border>
    </dxf>
    <dxf>
      <fill>
        <patternFill patternType="solid">
          <fgColor rgb="FFB6D7A8"/>
          <bgColor rgb="FFB6D7A8"/>
        </patternFill>
      </fill>
      <alignment wrapText="1"/>
      <border>
        <left/>
        <right/>
        <top/>
        <bottom/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660400</xdr:colOff>
      <xdr:row>83</xdr:row>
      <xdr:rowOff>50800</xdr:rowOff>
    </xdr:to>
    <xdr:sp macro="" textlink="">
      <xdr:nvSpPr>
        <xdr:cNvPr id="3086" name="Rectangle 14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tabSelected="1" workbookViewId="0">
      <selection activeCell="Q36" sqref="Q36"/>
    </sheetView>
  </sheetViews>
  <sheetFormatPr baseColWidth="10" defaultColWidth="14.5" defaultRowHeight="12.75" customHeight="1" x14ac:dyDescent="0"/>
  <cols>
    <col min="1" max="1" width="5.1640625" customWidth="1"/>
    <col min="2" max="2" width="17.33203125" customWidth="1"/>
    <col min="3" max="3" width="9.6640625" customWidth="1"/>
    <col min="4" max="4" width="9.5" customWidth="1"/>
    <col min="5" max="5" width="1.5" customWidth="1"/>
    <col min="6" max="6" width="19.6640625" customWidth="1"/>
    <col min="7" max="7" width="10.83203125" customWidth="1"/>
    <col min="8" max="8" width="11.5" customWidth="1"/>
    <col min="9" max="9" width="2.5" customWidth="1"/>
    <col min="10" max="10" width="17.6640625" customWidth="1"/>
    <col min="11" max="11" width="11.5" customWidth="1"/>
    <col min="12" max="12" width="11.33203125" customWidth="1"/>
    <col min="13" max="13" width="1.5" customWidth="1"/>
    <col min="14" max="14" width="16.83203125" customWidth="1"/>
    <col min="15" max="15" width="11.5" customWidth="1"/>
    <col min="16" max="16" width="11" customWidth="1"/>
    <col min="17" max="18" width="17.33203125" customWidth="1"/>
    <col min="19" max="19" width="8.5" customWidth="1"/>
  </cols>
  <sheetData>
    <row r="1" spans="1:19" ht="12.75" customHeight="1">
      <c r="B1" s="1"/>
      <c r="C1" s="1"/>
      <c r="D1" s="1"/>
      <c r="E1" s="1"/>
      <c r="F1" s="1"/>
      <c r="G1" s="1"/>
      <c r="H1" s="1"/>
      <c r="J1" s="1"/>
      <c r="K1" s="1"/>
      <c r="L1" s="1"/>
      <c r="M1" s="1"/>
      <c r="N1" s="1"/>
      <c r="O1" s="1"/>
      <c r="P1" s="1"/>
      <c r="Q1" s="68" t="s">
        <v>1</v>
      </c>
      <c r="R1" s="65"/>
    </row>
    <row r="2" spans="1:19" ht="12.75" customHeight="1">
      <c r="A2" s="2"/>
      <c r="B2" s="61" t="s">
        <v>2</v>
      </c>
      <c r="C2" s="62"/>
      <c r="D2" s="62"/>
      <c r="E2" s="62"/>
      <c r="F2" s="62"/>
      <c r="G2" s="62"/>
      <c r="H2" s="63"/>
      <c r="I2" s="7"/>
      <c r="J2" s="61" t="s">
        <v>6</v>
      </c>
      <c r="K2" s="62"/>
      <c r="L2" s="62"/>
      <c r="M2" s="62"/>
      <c r="N2" s="62"/>
      <c r="O2" s="62"/>
      <c r="P2" s="63"/>
      <c r="Q2" s="64" t="s">
        <v>7</v>
      </c>
      <c r="R2" s="65"/>
    </row>
    <row r="3" spans="1:19" ht="12.75" customHeight="1">
      <c r="A3" s="2"/>
      <c r="B3" s="10"/>
      <c r="H3" s="2"/>
      <c r="I3" s="7"/>
      <c r="J3" s="10"/>
      <c r="P3" s="2"/>
      <c r="Q3" s="11" t="s">
        <v>8</v>
      </c>
      <c r="R3" s="12">
        <v>0</v>
      </c>
    </row>
    <row r="4" spans="1:19" ht="12.75" customHeight="1">
      <c r="A4" s="2"/>
      <c r="B4" s="66" t="s">
        <v>9</v>
      </c>
      <c r="C4" s="65"/>
      <c r="D4" s="65"/>
      <c r="E4" s="14"/>
      <c r="F4" s="66" t="s">
        <v>10</v>
      </c>
      <c r="G4" s="65"/>
      <c r="H4" s="67"/>
      <c r="I4" s="7"/>
      <c r="J4" s="66" t="s">
        <v>11</v>
      </c>
      <c r="K4" s="65"/>
      <c r="L4" s="65"/>
      <c r="M4" s="2"/>
      <c r="N4" s="66" t="s">
        <v>12</v>
      </c>
      <c r="O4" s="65"/>
      <c r="P4" s="67"/>
      <c r="Q4" s="11" t="s">
        <v>13</v>
      </c>
      <c r="R4" s="6">
        <v>0</v>
      </c>
    </row>
    <row r="5" spans="1:19" ht="12.75" customHeight="1">
      <c r="A5" s="2"/>
      <c r="B5" s="10"/>
      <c r="C5" s="6" t="s">
        <v>14</v>
      </c>
      <c r="D5" s="6" t="s">
        <v>15</v>
      </c>
      <c r="E5" s="2"/>
      <c r="F5" s="10"/>
      <c r="G5" s="6" t="s">
        <v>14</v>
      </c>
      <c r="H5" s="15" t="s">
        <v>15</v>
      </c>
      <c r="I5" s="7"/>
      <c r="J5" s="10"/>
      <c r="K5" s="6" t="s">
        <v>14</v>
      </c>
      <c r="L5" s="6" t="s">
        <v>15</v>
      </c>
      <c r="M5" s="2"/>
      <c r="N5" s="10"/>
      <c r="O5" s="6" t="s">
        <v>14</v>
      </c>
      <c r="P5" s="15" t="s">
        <v>15</v>
      </c>
      <c r="Q5" s="69" t="s">
        <v>60</v>
      </c>
      <c r="R5" s="6">
        <v>0</v>
      </c>
    </row>
    <row r="6" spans="1:19" ht="12.75" customHeight="1">
      <c r="A6" s="2"/>
      <c r="B6" s="11" t="s">
        <v>16</v>
      </c>
      <c r="C6" s="9" t="e">
        <f>(CostBusJourney*R20)/(R3+R4+R5)</f>
        <v>#DIV/0!</v>
      </c>
      <c r="D6" s="9" t="e">
        <f>C6*(1+VATRate)</f>
        <v>#DIV/0!</v>
      </c>
      <c r="E6" s="2"/>
      <c r="F6" s="11" t="s">
        <v>17</v>
      </c>
      <c r="G6" s="13">
        <v>0</v>
      </c>
      <c r="H6" s="16">
        <f>G6*(1+VATRate)</f>
        <v>0</v>
      </c>
      <c r="I6" s="7"/>
      <c r="J6" s="11" t="s">
        <v>18</v>
      </c>
      <c r="K6" s="9">
        <f>NumAttendees*TicketPrice</f>
        <v>0</v>
      </c>
      <c r="L6" s="9">
        <f>K6*(1+VATRate)</f>
        <v>0</v>
      </c>
      <c r="M6" s="2"/>
      <c r="N6" s="69" t="s">
        <v>0</v>
      </c>
      <c r="O6" s="13">
        <v>0</v>
      </c>
      <c r="P6" s="13">
        <f>O6*(1+VATRate)</f>
        <v>0</v>
      </c>
      <c r="Q6" s="11" t="s">
        <v>19</v>
      </c>
      <c r="R6" s="6">
        <v>0</v>
      </c>
    </row>
    <row r="7" spans="1:19" ht="12.75" customHeight="1">
      <c r="A7" s="2"/>
      <c r="B7" s="11" t="s">
        <v>20</v>
      </c>
      <c r="C7" s="9">
        <v>0</v>
      </c>
      <c r="D7" s="13">
        <f>C7*(1+VATRate)</f>
        <v>0</v>
      </c>
      <c r="E7" s="2"/>
      <c r="F7" s="19" t="s">
        <v>4</v>
      </c>
      <c r="G7" s="13">
        <v>0</v>
      </c>
      <c r="H7" s="16">
        <f>G7*(1+VATRate)</f>
        <v>0</v>
      </c>
      <c r="I7" s="7"/>
      <c r="J7" s="11" t="s">
        <v>21</v>
      </c>
      <c r="K7" s="9">
        <f>R10*R4</f>
        <v>0</v>
      </c>
      <c r="L7" s="9">
        <f>K7*(1+VATRate)</f>
        <v>0</v>
      </c>
      <c r="M7" s="2"/>
      <c r="N7" s="69" t="s">
        <v>0</v>
      </c>
      <c r="O7" s="13">
        <v>0</v>
      </c>
      <c r="P7" s="13">
        <f>O7*(1+VATRate)</f>
        <v>0</v>
      </c>
      <c r="Q7" s="8" t="s">
        <v>22</v>
      </c>
      <c r="R7" s="17" t="s">
        <v>14</v>
      </c>
      <c r="S7" s="17" t="s">
        <v>15</v>
      </c>
    </row>
    <row r="8" spans="1:19" ht="12.75" customHeight="1">
      <c r="A8" s="2"/>
      <c r="B8" s="11" t="s">
        <v>23</v>
      </c>
      <c r="C8" s="9">
        <v>0</v>
      </c>
      <c r="D8" s="13">
        <f>C8*(1+VATRate)</f>
        <v>0</v>
      </c>
      <c r="E8" s="2"/>
      <c r="F8" s="69" t="s">
        <v>5</v>
      </c>
      <c r="G8" s="13">
        <v>0</v>
      </c>
      <c r="H8" s="16">
        <f>G8*(1+VATRate)</f>
        <v>0</v>
      </c>
      <c r="I8" s="7"/>
      <c r="J8" s="69" t="s">
        <v>59</v>
      </c>
      <c r="K8" s="9">
        <f>R10*R5</f>
        <v>0</v>
      </c>
      <c r="L8" s="9">
        <f>K8*(1+VATRate)</f>
        <v>0</v>
      </c>
      <c r="M8" s="2"/>
      <c r="N8" s="69" t="s">
        <v>0</v>
      </c>
      <c r="O8" s="13">
        <v>0</v>
      </c>
      <c r="P8" s="13">
        <f>O8*(1+VATRate)</f>
        <v>0</v>
      </c>
      <c r="Q8" s="11" t="s">
        <v>24</v>
      </c>
      <c r="R8" s="18">
        <v>0</v>
      </c>
      <c r="S8" s="9">
        <f>TicketPrice*(1+VATRate)</f>
        <v>0</v>
      </c>
    </row>
    <row r="9" spans="1:19" ht="12.75" customHeight="1">
      <c r="A9" s="2"/>
      <c r="B9" s="69" t="s">
        <v>55</v>
      </c>
      <c r="C9" s="13">
        <v>0</v>
      </c>
      <c r="D9" s="13">
        <f>C9*(1+VATRate)</f>
        <v>0</v>
      </c>
      <c r="E9" s="2"/>
      <c r="F9" s="11" t="s">
        <v>3</v>
      </c>
      <c r="G9" s="13">
        <v>0</v>
      </c>
      <c r="H9" s="16">
        <f>G9*(1+VATRate)</f>
        <v>0</v>
      </c>
      <c r="I9" s="7"/>
      <c r="J9" s="10"/>
      <c r="M9" s="2"/>
      <c r="N9" s="69" t="s">
        <v>0</v>
      </c>
      <c r="O9" s="13">
        <v>0</v>
      </c>
      <c r="P9" s="13">
        <f>O9*(1+VATRate)</f>
        <v>0</v>
      </c>
      <c r="Q9" s="69" t="s">
        <v>59</v>
      </c>
      <c r="R9" s="13">
        <v>0</v>
      </c>
    </row>
    <row r="10" spans="1:19" ht="12.75" customHeight="1">
      <c r="A10" s="2"/>
      <c r="B10" s="11" t="s">
        <v>25</v>
      </c>
      <c r="C10" s="13">
        <v>0</v>
      </c>
      <c r="D10" s="13">
        <f>C10*(1+VATRate)</f>
        <v>0</v>
      </c>
      <c r="E10" s="2"/>
      <c r="F10" s="11" t="s">
        <v>29</v>
      </c>
      <c r="G10" s="13">
        <v>0</v>
      </c>
      <c r="H10" s="16">
        <f>G10*(1+VATRate)</f>
        <v>0</v>
      </c>
      <c r="I10" s="7"/>
      <c r="J10" s="10"/>
      <c r="K10" s="9"/>
      <c r="M10" s="2"/>
      <c r="N10" s="69" t="s">
        <v>0</v>
      </c>
      <c r="O10" s="13">
        <v>0</v>
      </c>
      <c r="P10" s="13">
        <f>O10*(1+VATRate)</f>
        <v>0</v>
      </c>
      <c r="Q10" s="11" t="s">
        <v>26</v>
      </c>
      <c r="R10" s="13">
        <v>0</v>
      </c>
    </row>
    <row r="11" spans="1:19" ht="12.75" customHeight="1">
      <c r="A11" s="2"/>
      <c r="B11" s="11" t="s">
        <v>5</v>
      </c>
      <c r="C11" s="13">
        <v>0</v>
      </c>
      <c r="D11" s="13">
        <f>C11*(1+VATRate)</f>
        <v>0</v>
      </c>
      <c r="E11" s="2"/>
      <c r="F11" s="69" t="s">
        <v>57</v>
      </c>
      <c r="G11" s="13">
        <v>0</v>
      </c>
      <c r="H11" s="16">
        <f>G11*(1+VATRate)</f>
        <v>0</v>
      </c>
      <c r="I11" s="7"/>
      <c r="J11" s="10"/>
      <c r="M11" s="2"/>
      <c r="N11" s="69" t="s">
        <v>0</v>
      </c>
      <c r="O11" s="13">
        <v>0</v>
      </c>
      <c r="P11" s="13">
        <f>O11*(1+VATRate)</f>
        <v>0</v>
      </c>
      <c r="Q11" s="11" t="s">
        <v>27</v>
      </c>
      <c r="R11" s="18">
        <v>0</v>
      </c>
      <c r="S11" s="9">
        <f>R11*(1+VATRate)</f>
        <v>0</v>
      </c>
    </row>
    <row r="12" spans="1:19" ht="12.75" customHeight="1">
      <c r="A12" s="2"/>
      <c r="B12" s="11" t="s">
        <v>28</v>
      </c>
      <c r="C12" s="13">
        <v>0</v>
      </c>
      <c r="D12" s="13">
        <f>C12*(1+VATRate)</f>
        <v>0</v>
      </c>
      <c r="E12" s="2"/>
      <c r="F12" s="69" t="s">
        <v>58</v>
      </c>
      <c r="G12" s="13">
        <v>0</v>
      </c>
      <c r="H12" s="16">
        <f>G12*(1+VATRate)</f>
        <v>0</v>
      </c>
      <c r="I12" s="7"/>
      <c r="J12" s="10"/>
      <c r="K12" s="9"/>
      <c r="M12" s="2"/>
      <c r="N12" s="69" t="s">
        <v>0</v>
      </c>
      <c r="O12" s="13">
        <v>0</v>
      </c>
      <c r="P12" s="13">
        <f>O12*(1+VATRate)</f>
        <v>0</v>
      </c>
      <c r="Q12" s="10"/>
    </row>
    <row r="13" spans="1:19" ht="12.75" customHeight="1">
      <c r="A13" s="2"/>
      <c r="B13" s="69" t="s">
        <v>53</v>
      </c>
      <c r="C13" s="13">
        <v>0</v>
      </c>
      <c r="D13" s="13">
        <f>C13*(1+VATRate)</f>
        <v>0</v>
      </c>
      <c r="E13" s="2"/>
      <c r="F13" s="69" t="s">
        <v>58</v>
      </c>
      <c r="G13" s="13">
        <v>0</v>
      </c>
      <c r="H13" s="16">
        <f>G13*(1+VATRate)</f>
        <v>0</v>
      </c>
      <c r="I13" s="7"/>
      <c r="J13" s="10"/>
      <c r="K13" s="9"/>
      <c r="M13" s="2"/>
      <c r="N13" s="69" t="s">
        <v>0</v>
      </c>
      <c r="O13" s="13">
        <v>0</v>
      </c>
      <c r="P13" s="13">
        <f>O13*(1+VATRate)</f>
        <v>0</v>
      </c>
      <c r="Q13" s="10"/>
    </row>
    <row r="14" spans="1:19" ht="12.75" customHeight="1">
      <c r="A14" s="2"/>
      <c r="B14" s="69" t="s">
        <v>54</v>
      </c>
      <c r="C14" s="70">
        <v>0</v>
      </c>
      <c r="D14" s="13">
        <f>C14*(1+VATRate)</f>
        <v>0</v>
      </c>
      <c r="E14" s="2"/>
      <c r="F14" s="69" t="s">
        <v>58</v>
      </c>
      <c r="G14" s="13">
        <v>0</v>
      </c>
      <c r="H14" s="16">
        <f>G14*(1+VATRate)</f>
        <v>0</v>
      </c>
      <c r="I14" s="7"/>
      <c r="J14" s="10"/>
      <c r="K14" s="9"/>
      <c r="M14" s="2"/>
      <c r="N14" s="69" t="s">
        <v>0</v>
      </c>
      <c r="O14" s="13">
        <v>0</v>
      </c>
      <c r="P14" s="13">
        <f>O14*(1+VATRate)</f>
        <v>0</v>
      </c>
      <c r="Q14" s="10"/>
    </row>
    <row r="15" spans="1:19" ht="12.75" customHeight="1">
      <c r="A15" s="2"/>
      <c r="B15" s="69" t="s">
        <v>58</v>
      </c>
      <c r="C15" s="70">
        <v>0</v>
      </c>
      <c r="D15" s="13">
        <f>C15*(1+VATRate)</f>
        <v>0</v>
      </c>
      <c r="E15" s="2"/>
      <c r="F15" s="69" t="s">
        <v>58</v>
      </c>
      <c r="G15" s="13">
        <v>0</v>
      </c>
      <c r="H15" s="16">
        <f>G15*(1+VATRate)</f>
        <v>0</v>
      </c>
      <c r="I15" s="7"/>
      <c r="J15" s="10"/>
      <c r="K15" s="9"/>
      <c r="M15" s="2"/>
      <c r="N15" s="69" t="s">
        <v>0</v>
      </c>
      <c r="O15" s="13">
        <v>0</v>
      </c>
      <c r="P15" s="13">
        <f>O15*(1+VATRate)</f>
        <v>0</v>
      </c>
      <c r="Q15" s="10"/>
    </row>
    <row r="16" spans="1:19" ht="12.75" customHeight="1">
      <c r="A16" s="2"/>
      <c r="B16" s="69" t="s">
        <v>58</v>
      </c>
      <c r="C16" s="70">
        <v>0</v>
      </c>
      <c r="D16" s="13">
        <f>C16*(1+VATRate)</f>
        <v>0</v>
      </c>
      <c r="E16" s="2"/>
      <c r="F16" s="69" t="s">
        <v>58</v>
      </c>
      <c r="G16" s="13">
        <v>0</v>
      </c>
      <c r="H16" s="16">
        <f>G16*(1+VATRate)</f>
        <v>0</v>
      </c>
      <c r="I16" s="7"/>
      <c r="J16" s="10"/>
      <c r="K16" s="9"/>
      <c r="M16" s="2"/>
      <c r="N16" s="69" t="s">
        <v>0</v>
      </c>
      <c r="O16" s="13">
        <v>0</v>
      </c>
      <c r="P16" s="13">
        <f>O16*(1+VATRate)</f>
        <v>0</v>
      </c>
      <c r="Q16" s="10"/>
    </row>
    <row r="17" spans="1:18" ht="12.75" customHeight="1">
      <c r="A17" s="2"/>
      <c r="B17" s="69" t="s">
        <v>58</v>
      </c>
      <c r="C17" s="70">
        <v>0</v>
      </c>
      <c r="D17" s="13">
        <f>C17*(1+VATRate)</f>
        <v>0</v>
      </c>
      <c r="E17" s="2"/>
      <c r="F17" s="69" t="s">
        <v>58</v>
      </c>
      <c r="G17" s="9">
        <v>0</v>
      </c>
      <c r="H17" s="16">
        <f>G17*(1+VATRate)</f>
        <v>0</v>
      </c>
      <c r="I17" s="7"/>
      <c r="J17" s="10"/>
      <c r="K17" s="9"/>
      <c r="M17" s="2"/>
      <c r="N17" s="69" t="s">
        <v>0</v>
      </c>
      <c r="O17" s="13">
        <v>0</v>
      </c>
      <c r="P17" s="13">
        <f>O17*(1+VATRate)</f>
        <v>0</v>
      </c>
      <c r="Q17" s="64" t="s">
        <v>30</v>
      </c>
      <c r="R17" s="65"/>
    </row>
    <row r="18" spans="1:18" ht="12.75" customHeight="1">
      <c r="A18" s="2"/>
      <c r="B18" s="10"/>
      <c r="E18" s="2"/>
      <c r="F18" s="19"/>
      <c r="G18" s="9"/>
      <c r="H18" s="20"/>
      <c r="I18" s="7"/>
      <c r="J18" s="10"/>
      <c r="K18" s="9"/>
      <c r="M18" s="2"/>
      <c r="N18" s="69" t="s">
        <v>0</v>
      </c>
      <c r="O18" s="13">
        <v>0</v>
      </c>
      <c r="P18" s="13">
        <f>O18*(1+VATRate)</f>
        <v>0</v>
      </c>
      <c r="Q18" s="11" t="s">
        <v>31</v>
      </c>
      <c r="R18" s="3">
        <v>0</v>
      </c>
    </row>
    <row r="19" spans="1:18" ht="12.75" customHeight="1">
      <c r="A19" s="2"/>
      <c r="B19" s="10"/>
      <c r="C19" s="21"/>
      <c r="D19" s="1"/>
      <c r="E19" s="2"/>
      <c r="F19" s="19"/>
      <c r="G19" s="21"/>
      <c r="H19" s="22"/>
      <c r="I19" s="7"/>
      <c r="J19" s="10"/>
      <c r="K19" s="21"/>
      <c r="L19" s="1"/>
      <c r="M19" s="2"/>
      <c r="N19" s="10"/>
      <c r="O19" s="1"/>
      <c r="P19" s="23"/>
      <c r="Q19" s="11" t="s">
        <v>32</v>
      </c>
      <c r="R19" s="24">
        <v>0.21</v>
      </c>
    </row>
    <row r="20" spans="1:18" ht="12.75" customHeight="1">
      <c r="A20" s="2"/>
      <c r="B20" s="11" t="s">
        <v>33</v>
      </c>
      <c r="C20" s="25" t="e">
        <f t="shared" ref="C20:D20" si="0">SUM(C6:C19)</f>
        <v>#DIV/0!</v>
      </c>
      <c r="D20" s="25" t="e">
        <f t="shared" si="0"/>
        <v>#DIV/0!</v>
      </c>
      <c r="E20" s="2"/>
      <c r="F20" s="11" t="s">
        <v>34</v>
      </c>
      <c r="G20" s="25">
        <f t="shared" ref="G20:H20" si="1">SUM(G6:G19)</f>
        <v>0</v>
      </c>
      <c r="H20" s="26">
        <f t="shared" si="1"/>
        <v>0</v>
      </c>
      <c r="I20" s="7"/>
      <c r="J20" s="11" t="s">
        <v>35</v>
      </c>
      <c r="K20" s="25">
        <f t="shared" ref="K20:L20" si="2">SUM(K6:K19)</f>
        <v>0</v>
      </c>
      <c r="L20" s="25">
        <f t="shared" si="2"/>
        <v>0</v>
      </c>
      <c r="M20" s="2"/>
      <c r="N20" s="11" t="s">
        <v>36</v>
      </c>
      <c r="O20" s="27">
        <f>SUM(O6:O19)</f>
        <v>0</v>
      </c>
      <c r="P20" s="28">
        <f>SUM(P6:P18)</f>
        <v>0</v>
      </c>
      <c r="Q20" s="11" t="s">
        <v>37</v>
      </c>
      <c r="R20">
        <f>IF((R3+R4+R5)&gt;200, 20, IF((R3+R4+R5)&gt;150, 16, IF((R3+R4+R5)&gt;100, 12, IF((R3+R4+R5)&gt;50, 8, IF((R3+R4+R5)&gt;0, 4, 0)))))</f>
        <v>0</v>
      </c>
    </row>
    <row r="21" spans="1:18" ht="12.75" customHeight="1">
      <c r="A21" s="2"/>
      <c r="B21" s="10"/>
      <c r="E21" s="2"/>
      <c r="F21" s="10"/>
      <c r="H21" s="2"/>
      <c r="I21" s="7"/>
      <c r="J21" s="10"/>
      <c r="M21" s="2"/>
      <c r="N21" s="10"/>
      <c r="P21" s="2"/>
      <c r="Q21" s="11" t="s">
        <v>38</v>
      </c>
      <c r="R21" s="24">
        <v>0.1</v>
      </c>
    </row>
    <row r="22" spans="1:18" ht="12.75" customHeight="1">
      <c r="A22" s="2"/>
      <c r="B22" s="11" t="s">
        <v>39</v>
      </c>
      <c r="C22" s="13">
        <v>0</v>
      </c>
      <c r="D22" s="13">
        <f>C22*(1+VATRate)</f>
        <v>0</v>
      </c>
      <c r="E22" s="20"/>
      <c r="F22" s="10"/>
      <c r="H22" s="2"/>
      <c r="I22" s="7"/>
      <c r="J22" s="11" t="s">
        <v>27</v>
      </c>
      <c r="K22" s="9">
        <f>R11*R6</f>
        <v>0</v>
      </c>
      <c r="L22" s="9">
        <f>K22*(1+R19)</f>
        <v>0</v>
      </c>
      <c r="M22" s="2"/>
      <c r="N22" s="10"/>
      <c r="P22" s="2"/>
      <c r="Q22" s="69" t="s">
        <v>53</v>
      </c>
      <c r="R22" s="6">
        <v>0</v>
      </c>
    </row>
    <row r="23" spans="1:18" ht="12.75" customHeight="1">
      <c r="A23" s="2"/>
      <c r="B23" s="11" t="s">
        <v>40</v>
      </c>
      <c r="C23" s="13">
        <v>0</v>
      </c>
      <c r="D23" s="13">
        <f>C23*(1+VATRate)</f>
        <v>0</v>
      </c>
      <c r="E23" s="2"/>
      <c r="F23" s="10"/>
      <c r="H23" s="2"/>
      <c r="I23" s="7"/>
      <c r="J23" s="10"/>
      <c r="K23" s="1"/>
      <c r="L23" s="1"/>
      <c r="M23" s="23"/>
      <c r="N23" s="10"/>
      <c r="P23" s="2"/>
      <c r="Q23" s="11" t="s">
        <v>44</v>
      </c>
      <c r="R23" s="6">
        <f>NumAttendees+NumSessions+BISStaff+R22</f>
        <v>0</v>
      </c>
    </row>
    <row r="24" spans="1:18" ht="12.75" customHeight="1">
      <c r="A24" s="2"/>
      <c r="B24" s="11" t="s">
        <v>41</v>
      </c>
      <c r="C24" s="13">
        <v>0</v>
      </c>
      <c r="D24" s="13">
        <f>C24*(1+VATRate)</f>
        <v>0</v>
      </c>
      <c r="E24" s="20"/>
      <c r="F24" s="10"/>
      <c r="H24" s="2"/>
      <c r="I24" s="7"/>
      <c r="J24" s="11" t="s">
        <v>42</v>
      </c>
      <c r="K24" s="29">
        <f t="shared" ref="K24:L24" si="3">SUM(K22)</f>
        <v>0</v>
      </c>
      <c r="L24" s="25">
        <f t="shared" si="3"/>
        <v>0</v>
      </c>
      <c r="M24" s="5"/>
      <c r="N24" s="10"/>
      <c r="P24" s="2"/>
      <c r="Q24" s="69" t="s">
        <v>56</v>
      </c>
      <c r="R24" s="13">
        <v>0</v>
      </c>
    </row>
    <row r="25" spans="1:18" ht="12.75" customHeight="1">
      <c r="A25" s="2"/>
      <c r="B25" s="11" t="s">
        <v>43</v>
      </c>
      <c r="C25" s="21">
        <v>0</v>
      </c>
      <c r="D25" s="13">
        <f>C25*(1+VATRate)</f>
        <v>0</v>
      </c>
      <c r="E25" s="20"/>
      <c r="F25" s="10"/>
      <c r="H25" s="2"/>
      <c r="I25" s="7"/>
      <c r="J25" s="10"/>
      <c r="P25" s="2"/>
    </row>
    <row r="26" spans="1:18" ht="12.75" customHeight="1">
      <c r="A26" s="2"/>
      <c r="B26" s="11" t="s">
        <v>42</v>
      </c>
      <c r="C26" s="29">
        <f t="shared" ref="C26:D26" si="4">SUM(C22:C25)</f>
        <v>0</v>
      </c>
      <c r="D26" s="30">
        <f t="shared" si="4"/>
        <v>0</v>
      </c>
      <c r="E26" s="2"/>
      <c r="F26" s="10"/>
      <c r="H26" s="2"/>
      <c r="I26" s="7"/>
      <c r="J26" s="10"/>
      <c r="P26" s="2"/>
      <c r="Q26" s="11"/>
    </row>
    <row r="27" spans="1:18" ht="12.75" customHeight="1">
      <c r="A27" s="2"/>
      <c r="B27" s="10"/>
      <c r="H27" s="2"/>
      <c r="I27" s="7"/>
      <c r="J27" s="10"/>
      <c r="P27" s="2"/>
      <c r="Q27" s="11"/>
      <c r="R27" s="3"/>
    </row>
    <row r="28" spans="1:18" ht="12.75" customHeight="1">
      <c r="A28" s="2"/>
      <c r="B28" s="31" t="s">
        <v>45</v>
      </c>
      <c r="C28" s="32"/>
      <c r="D28" s="32"/>
      <c r="E28" s="32"/>
      <c r="F28" s="32"/>
      <c r="G28" s="33" t="s">
        <v>14</v>
      </c>
      <c r="H28" s="34" t="s">
        <v>15</v>
      </c>
      <c r="I28" s="7"/>
      <c r="J28" s="35" t="s">
        <v>46</v>
      </c>
      <c r="K28" s="36"/>
      <c r="L28" s="36"/>
      <c r="M28" s="36"/>
      <c r="N28" s="36"/>
      <c r="O28" s="37" t="s">
        <v>14</v>
      </c>
      <c r="P28" s="38" t="s">
        <v>15</v>
      </c>
      <c r="Q28" s="10"/>
    </row>
    <row r="29" spans="1:18" ht="12.75" customHeight="1">
      <c r="A29" s="2"/>
      <c r="B29" s="39"/>
      <c r="C29" s="40"/>
      <c r="D29" s="40"/>
      <c r="E29" s="40"/>
      <c r="F29" s="41" t="s">
        <v>47</v>
      </c>
      <c r="G29" s="42" t="e">
        <f>((TotVariableCosts*NumAttendees)+TotFixedCosts)*(1+Buffer)</f>
        <v>#DIV/0!</v>
      </c>
      <c r="H29" s="43" t="e">
        <f>((D20*NumAttendees)+H20)*(1+Buffer)</f>
        <v>#DIV/0!</v>
      </c>
      <c r="I29" s="7"/>
      <c r="J29" s="44"/>
      <c r="K29" s="45"/>
      <c r="L29" s="45"/>
      <c r="M29" s="45"/>
      <c r="N29" s="46" t="s">
        <v>48</v>
      </c>
      <c r="O29" s="47">
        <f>SUM(K20+O20)</f>
        <v>0</v>
      </c>
      <c r="P29" s="48">
        <f>P20+L20</f>
        <v>0</v>
      </c>
      <c r="Q29" s="10"/>
    </row>
    <row r="30" spans="1:18" ht="12.75" customHeight="1">
      <c r="A30" s="2"/>
      <c r="B30" s="39"/>
      <c r="C30" s="40"/>
      <c r="D30" s="40"/>
      <c r="E30" s="40"/>
      <c r="F30" s="41" t="s">
        <v>49</v>
      </c>
      <c r="G30" s="49">
        <f>(C26*R6)*(1+Buffer)</f>
        <v>0</v>
      </c>
      <c r="H30" s="43">
        <f>(D26*R6)*(1+Buffer)</f>
        <v>0</v>
      </c>
      <c r="I30" s="7"/>
      <c r="J30" s="50"/>
      <c r="K30" s="51"/>
      <c r="L30" s="51"/>
      <c r="M30" s="51"/>
      <c r="N30" s="46" t="s">
        <v>49</v>
      </c>
      <c r="O30" s="52">
        <f t="shared" ref="O30:P30" si="5">K24</f>
        <v>0</v>
      </c>
      <c r="P30" s="48">
        <f t="shared" si="5"/>
        <v>0</v>
      </c>
      <c r="Q30" s="10"/>
    </row>
    <row r="31" spans="1:18" ht="12.75" customHeight="1">
      <c r="B31" s="4"/>
      <c r="C31" s="4"/>
      <c r="D31" s="4"/>
      <c r="E31" s="4"/>
      <c r="F31" s="4"/>
      <c r="G31" s="4"/>
      <c r="H31" s="4"/>
      <c r="J31" s="4"/>
      <c r="K31" s="4"/>
      <c r="L31" s="4"/>
      <c r="M31" s="4"/>
      <c r="N31" s="4"/>
      <c r="O31" s="53" t="s">
        <v>14</v>
      </c>
      <c r="P31" s="54" t="s">
        <v>50</v>
      </c>
    </row>
    <row r="32" spans="1:18" ht="12.75" customHeight="1">
      <c r="N32" s="55" t="s">
        <v>51</v>
      </c>
      <c r="O32" s="56" t="e">
        <f>O29-G29</f>
        <v>#DIV/0!</v>
      </c>
      <c r="P32" s="57" t="e">
        <f>(P29-H29)*(1+Buffer)</f>
        <v>#DIV/0!</v>
      </c>
    </row>
    <row r="33" spans="14:16" ht="12.75" customHeight="1">
      <c r="N33" s="58" t="s">
        <v>52</v>
      </c>
      <c r="O33" s="59" t="e">
        <f>O32-G30+O30</f>
        <v>#DIV/0!</v>
      </c>
      <c r="P33" s="60" t="e">
        <f>P32-H30+P30</f>
        <v>#DIV/0!</v>
      </c>
    </row>
  </sheetData>
  <mergeCells count="9">
    <mergeCell ref="Q17:R17"/>
    <mergeCell ref="Q1:R1"/>
    <mergeCell ref="J2:P2"/>
    <mergeCell ref="B2:H2"/>
    <mergeCell ref="Q2:R2"/>
    <mergeCell ref="B4:D4"/>
    <mergeCell ref="F4:H4"/>
    <mergeCell ref="J4:L4"/>
    <mergeCell ref="N4:P4"/>
  </mergeCells>
  <conditionalFormatting sqref="O32:O33">
    <cfRule type="cellIs" dxfId="2" priority="1" operator="greaterThan">
      <formula>0</formula>
    </cfRule>
  </conditionalFormatting>
  <conditionalFormatting sqref="O32:O33">
    <cfRule type="cellIs" dxfId="1" priority="2" operator="lessThan">
      <formula>0</formula>
    </cfRule>
  </conditionalFormatting>
  <conditionalFormatting sqref="O32:O33">
    <cfRule type="cellIs" dxfId="0" priority="3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Frederic Nevers</cp:lastModifiedBy>
  <dcterms:modified xsi:type="dcterms:W3CDTF">2015-04-16T21:03:19Z</dcterms:modified>
</cp:coreProperties>
</file>